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5" i="1" l="1"/>
  <c r="C107" i="1"/>
  <c r="H57" i="1"/>
  <c r="H56" i="1"/>
  <c r="H52" i="1"/>
  <c r="H40" i="1"/>
  <c r="H44" i="1"/>
  <c r="H28" i="1"/>
  <c r="H24" i="1"/>
  <c r="H18" i="1" l="1"/>
  <c r="H35" i="1"/>
  <c r="H31" i="1" l="1"/>
  <c r="H29" i="1" l="1"/>
  <c r="H36" i="1" l="1"/>
  <c r="H14" i="1" l="1"/>
  <c r="H50" i="1" l="1"/>
  <c r="H13" i="1" s="1"/>
  <c r="H58" i="1" l="1"/>
</calcChain>
</file>

<file path=xl/sharedStrings.xml><?xml version="1.0" encoding="utf-8"?>
<sst xmlns="http://schemas.openxmlformats.org/spreadsheetml/2006/main" count="162" uniqueCount="112">
  <si>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</si>
  <si>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</si>
  <si>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</si>
  <si>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</si>
  <si>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</si>
  <si>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</si>
  <si>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</si>
  <si>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</si>
  <si>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</si>
  <si>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</si>
  <si>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</si>
  <si>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</si>
  <si>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</si>
  <si>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</si>
  <si>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</si>
  <si>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</si>
  <si>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</si>
  <si>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</si>
  <si>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</si>
  <si>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</si>
  <si>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</si>
  <si>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</si>
  <si>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</si>
  <si>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</si>
  <si>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</si>
  <si>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Pogrebni troškovi</t>
  </si>
  <si>
    <t>Izvršena plaćanja po namenama za stomatološku  zdrav.zaš.</t>
  </si>
  <si>
    <t>Sredstva sopstvenih prihoda, osiguranja, osnivača</t>
  </si>
  <si>
    <t>Ostale isplate</t>
  </si>
  <si>
    <t>UKUPNO</t>
  </si>
  <si>
    <t>UKUPNO MATERIJALNI TROŠKOVI</t>
  </si>
  <si>
    <t>Dana:07.04.2021.</t>
  </si>
  <si>
    <t>Primljena i neutrošena participacija od 07.04.2021.</t>
  </si>
  <si>
    <t>Dana 07.04.2021.godine Dom zdravlja Požarevac je izvršio plaćanje prema dobavljačima:</t>
  </si>
  <si>
    <t>New car</t>
  </si>
  <si>
    <t>AVS Electronic</t>
  </si>
  <si>
    <t>Duga MiM</t>
  </si>
  <si>
    <t>Ivapix</t>
  </si>
  <si>
    <t>Servis računara</t>
  </si>
  <si>
    <t>MT:S Telekom 012</t>
  </si>
  <si>
    <t>JKP Komunalne službe</t>
  </si>
  <si>
    <t>JKP ViK</t>
  </si>
  <si>
    <t>Dubrava D</t>
  </si>
  <si>
    <t>Aqva Marija</t>
  </si>
  <si>
    <t>Auto centar Toplica</t>
  </si>
  <si>
    <t>Agatel</t>
  </si>
  <si>
    <t>AC Mihajlović</t>
  </si>
  <si>
    <t>Deltagraf</t>
  </si>
  <si>
    <t>Family Kalčić</t>
  </si>
  <si>
    <t>Institut Karajović</t>
  </si>
  <si>
    <t>Sagraf</t>
  </si>
  <si>
    <t>Siemens</t>
  </si>
  <si>
    <t>Tehnomarket</t>
  </si>
  <si>
    <t>Vinča</t>
  </si>
  <si>
    <t>Šiler</t>
  </si>
  <si>
    <t>Zipsoft</t>
  </si>
  <si>
    <t>ZR Aleksandar Tošić</t>
  </si>
  <si>
    <t>Infolab</t>
  </si>
  <si>
    <t>Dunav osiguranje</t>
  </si>
  <si>
    <t>Generali Osiguranje Srbija a.d.o</t>
  </si>
  <si>
    <t>000027</t>
  </si>
  <si>
    <t>000038</t>
  </si>
  <si>
    <t>0034/21</t>
  </si>
  <si>
    <t>4</t>
  </si>
  <si>
    <t>132/2021</t>
  </si>
  <si>
    <t>R-0052-21</t>
  </si>
  <si>
    <t>82-234-0121129964</t>
  </si>
  <si>
    <t>82-234-012-1129964</t>
  </si>
  <si>
    <t>475221</t>
  </si>
  <si>
    <t>553921</t>
  </si>
  <si>
    <t>51-1-000793-08202102</t>
  </si>
  <si>
    <t>9/2021</t>
  </si>
  <si>
    <t>8/2021</t>
  </si>
  <si>
    <t>76-20</t>
  </si>
  <si>
    <t>87-21</t>
  </si>
  <si>
    <t>21-F02-00140</t>
  </si>
  <si>
    <t>0176/21</t>
  </si>
  <si>
    <t>21-RN013000005</t>
  </si>
  <si>
    <t>21-RN013000008</t>
  </si>
  <si>
    <t>21-RN013000014</t>
  </si>
  <si>
    <t>157/21</t>
  </si>
  <si>
    <t>15/21</t>
  </si>
  <si>
    <t>185/21</t>
  </si>
  <si>
    <t>221/21</t>
  </si>
  <si>
    <t>21-MPR01100032</t>
  </si>
  <si>
    <t>21-432-12</t>
  </si>
  <si>
    <t>000028</t>
  </si>
  <si>
    <t>000029</t>
  </si>
  <si>
    <t>000030</t>
  </si>
  <si>
    <t>000031</t>
  </si>
  <si>
    <t>000035</t>
  </si>
  <si>
    <t>000034</t>
  </si>
  <si>
    <t>25/21</t>
  </si>
  <si>
    <t>4665002829</t>
  </si>
  <si>
    <t>38-1/21</t>
  </si>
  <si>
    <t>39-1/21</t>
  </si>
  <si>
    <t>44-1/21</t>
  </si>
  <si>
    <t>R201003844</t>
  </si>
  <si>
    <t>R201005733</t>
  </si>
  <si>
    <t>R201005734</t>
  </si>
  <si>
    <t>21-RN002000090</t>
  </si>
  <si>
    <t>21-360-000084</t>
  </si>
  <si>
    <t>035/2021</t>
  </si>
  <si>
    <t>5213-2021-TU-0144</t>
  </si>
  <si>
    <t>51-1147-5012320</t>
  </si>
  <si>
    <t>0011147010669713000</t>
  </si>
  <si>
    <t>0011147010669746000</t>
  </si>
  <si>
    <t>0011147010669724000</t>
  </si>
  <si>
    <t>0011147010669735000</t>
  </si>
  <si>
    <t>D-1297/2020</t>
  </si>
  <si>
    <t>03-01-030280-586238</t>
  </si>
  <si>
    <t>UKUPNO MATERIJALNI TROŠKOVI-OSIGURANJE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</si>
</sst>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9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166" fontId="9" fillId="0" borderId="1" xfId="1" applyNumberFormat="1" applyFont="1" applyBorder="1"/>
    <xf numFmtId="0" fontId="9" fillId="0" borderId="1" xfId="1" applyFont="1" applyBorder="1" applyAlignment="1">
      <alignment horizontal="center"/>
    </xf>
    <xf numFmtId="166" fontId="10" fillId="0" borderId="1" xfId="1" applyNumberFormat="1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9" fontId="10" fillId="0" borderId="1" xfId="1" applyNumberFormat="1" applyFont="1" applyBorder="1"/>
    <xf numFmtId="0" fontId="10" fillId="0" borderId="1" xfId="1" applyFont="1" applyBorder="1"/>
    <xf numFmtId="0" fontId="11" fillId="0" borderId="6" xfId="0" applyFont="1" applyFill="1" applyBorder="1" applyAlignment="1">
      <alignment wrapText="1"/>
    </xf>
    <xf numFmtId="4" fontId="11" fillId="0" borderId="5" xfId="0" applyNumberFormat="1" applyFont="1" applyBorder="1" applyAlignment="1">
      <alignment wrapText="1"/>
    </xf>
    <xf numFmtId="49" fontId="12" fillId="0" borderId="5" xfId="0" applyNumberFormat="1" applyFont="1" applyBorder="1" applyAlignment="1">
      <alignment wrapText="1"/>
    </xf>
    <xf numFmtId="0" fontId="9" fillId="0" borderId="1" xfId="1" applyFont="1" applyBorder="1"/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5"/>
  <sheetViews>
    <sheetView tabSelected="1" topLeftCell="B1" zoomScaleNormal="100" workbookViewId="0">
      <selection activeCell="B115" sqref="B114:B115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10"/>
      <c r="J7" s="10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4" t="s">
        <v>4</v>
      </c>
      <c r="C11" s="45"/>
      <c r="D11" s="45"/>
      <c r="E11" s="45"/>
      <c r="F11" s="46"/>
      <c r="G11" s="1" t="s">
        <v>5</v>
      </c>
      <c r="H11" s="1" t="s">
        <v>6</v>
      </c>
      <c r="I11" s="10"/>
      <c r="J11" s="10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8">
        <v>44293</v>
      </c>
      <c r="H12" s="14">
        <v>1102449.79</v>
      </c>
      <c r="I12" s="10"/>
      <c r="J12" s="10"/>
      <c r="K12" s="8"/>
      <c r="L12" s="8"/>
      <c r="M12" s="8"/>
      <c r="N12" s="8"/>
      <c r="O12" s="8"/>
    </row>
    <row r="13" spans="2:15" x14ac:dyDescent="0.25">
      <c r="B13" s="41" t="s">
        <v>8</v>
      </c>
      <c r="C13" s="41"/>
      <c r="D13" s="41"/>
      <c r="E13" s="41"/>
      <c r="F13" s="41"/>
      <c r="G13" s="19">
        <v>44293</v>
      </c>
      <c r="H13" s="2">
        <f>H14+H29-H36-H50</f>
        <v>989972.49000000011</v>
      </c>
      <c r="I13" s="10"/>
      <c r="J13" s="10"/>
      <c r="K13" s="8"/>
      <c r="L13" s="8"/>
      <c r="M13" s="8"/>
      <c r="N13" s="8"/>
      <c r="O13" s="8"/>
    </row>
    <row r="14" spans="2:15" x14ac:dyDescent="0.25">
      <c r="B14" s="43" t="s">
        <v>9</v>
      </c>
      <c r="C14" s="43"/>
      <c r="D14" s="43"/>
      <c r="E14" s="43"/>
      <c r="F14" s="43"/>
      <c r="G14" s="20">
        <v>44293</v>
      </c>
      <c r="H14" s="3">
        <f>H15+H16+H17+H18+H19+H20+H21+H22+H23+H24+H25+H26+H27+H28</f>
        <v>3073600.8</v>
      </c>
      <c r="I14" s="10"/>
      <c r="J14" s="10"/>
      <c r="K14" s="8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1"/>
      <c r="H15" s="11">
        <v>0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1"/>
      <c r="H16" s="11">
        <v>0</v>
      </c>
      <c r="I16" s="10"/>
      <c r="J16" s="10"/>
      <c r="K16" s="7"/>
    </row>
    <row r="17" spans="2:13" x14ac:dyDescent="0.25">
      <c r="B17" s="28" t="s">
        <v>12</v>
      </c>
      <c r="C17" s="29"/>
      <c r="D17" s="29"/>
      <c r="E17" s="29"/>
      <c r="F17" s="30"/>
      <c r="G17" s="21"/>
      <c r="H17" s="11">
        <v>0</v>
      </c>
      <c r="I17" s="10"/>
      <c r="J17" s="10"/>
      <c r="K17" s="7"/>
    </row>
    <row r="18" spans="2:13" x14ac:dyDescent="0.25">
      <c r="B18" s="28" t="s">
        <v>13</v>
      </c>
      <c r="C18" s="29"/>
      <c r="D18" s="29"/>
      <c r="E18" s="29"/>
      <c r="F18" s="30"/>
      <c r="G18" s="21"/>
      <c r="H18" s="9">
        <f>1068667-8888.88-0.2+1068667-1202188.82-22889-526-31212.28-5544.78+1068667-25000-1262675.83-14666.8-13216.67+48260.01-6551.11+57634.4+1066667-31034</f>
        <v>1754168.0399999996</v>
      </c>
      <c r="I18" s="10"/>
      <c r="J18" s="10"/>
      <c r="K18" s="7"/>
      <c r="L18" s="7"/>
    </row>
    <row r="19" spans="2:13" x14ac:dyDescent="0.25">
      <c r="B19" s="28" t="s">
        <v>14</v>
      </c>
      <c r="C19" s="29"/>
      <c r="D19" s="29"/>
      <c r="E19" s="29"/>
      <c r="F19" s="30"/>
      <c r="G19" s="21"/>
      <c r="H19" s="9">
        <v>0</v>
      </c>
      <c r="I19" s="10"/>
      <c r="J19" s="10"/>
      <c r="K19" s="7"/>
      <c r="L19" s="7"/>
    </row>
    <row r="20" spans="2:13" x14ac:dyDescent="0.25">
      <c r="B20" s="28" t="s">
        <v>15</v>
      </c>
      <c r="C20" s="29"/>
      <c r="D20" s="29"/>
      <c r="E20" s="29"/>
      <c r="F20" s="30"/>
      <c r="G20" s="21"/>
      <c r="H20" s="9">
        <v>0</v>
      </c>
      <c r="I20" s="10"/>
      <c r="J20" s="10"/>
    </row>
    <row r="21" spans="2:13" x14ac:dyDescent="0.25">
      <c r="B21" s="28" t="s">
        <v>16</v>
      </c>
      <c r="C21" s="29"/>
      <c r="D21" s="29"/>
      <c r="E21" s="29"/>
      <c r="F21" s="30"/>
      <c r="G21" s="21"/>
      <c r="H21" s="9">
        <v>0</v>
      </c>
      <c r="I21" s="10"/>
      <c r="J21" s="10"/>
    </row>
    <row r="22" spans="2:13" x14ac:dyDescent="0.25">
      <c r="B22" s="28" t="s">
        <v>17</v>
      </c>
      <c r="C22" s="29"/>
      <c r="D22" s="29"/>
      <c r="E22" s="29"/>
      <c r="F22" s="30"/>
      <c r="G22" s="21"/>
      <c r="H22" s="9">
        <v>0</v>
      </c>
      <c r="I22" s="10"/>
      <c r="J22" s="10"/>
    </row>
    <row r="23" spans="2:13" x14ac:dyDescent="0.25">
      <c r="B23" s="28" t="s">
        <v>18</v>
      </c>
      <c r="C23" s="29"/>
      <c r="D23" s="29"/>
      <c r="E23" s="29"/>
      <c r="F23" s="30"/>
      <c r="G23" s="21"/>
      <c r="H23" s="9">
        <v>0</v>
      </c>
      <c r="I23" s="10"/>
      <c r="J23" s="10"/>
    </row>
    <row r="24" spans="2:13" x14ac:dyDescent="0.25">
      <c r="B24" s="28" t="s">
        <v>19</v>
      </c>
      <c r="C24" s="29"/>
      <c r="D24" s="29"/>
      <c r="E24" s="29"/>
      <c r="F24" s="30"/>
      <c r="G24" s="21"/>
      <c r="H24" s="9">
        <f>1098916.67-1075938.92+1098916.67-130+400-116378.4</f>
        <v>1005786.0199999999</v>
      </c>
      <c r="I24" s="10"/>
      <c r="J24" s="10"/>
      <c r="K24" s="10"/>
      <c r="L24" s="7"/>
    </row>
    <row r="25" spans="2:13" x14ac:dyDescent="0.25">
      <c r="B25" s="28" t="s">
        <v>20</v>
      </c>
      <c r="C25" s="29"/>
      <c r="D25" s="29"/>
      <c r="E25" s="29"/>
      <c r="F25" s="30"/>
      <c r="G25" s="21"/>
      <c r="H25" s="9">
        <v>0</v>
      </c>
      <c r="I25" s="10"/>
      <c r="J25" s="10"/>
      <c r="K25" s="10"/>
      <c r="L25" s="7"/>
    </row>
    <row r="26" spans="2:13" x14ac:dyDescent="0.25">
      <c r="B26" s="28" t="s">
        <v>21</v>
      </c>
      <c r="C26" s="29"/>
      <c r="D26" s="29"/>
      <c r="E26" s="29"/>
      <c r="F26" s="30"/>
      <c r="G26" s="21"/>
      <c r="H26" s="9">
        <v>261174</v>
      </c>
      <c r="I26" s="10"/>
      <c r="J26" s="10"/>
      <c r="K26" s="7"/>
    </row>
    <row r="27" spans="2:13" x14ac:dyDescent="0.25">
      <c r="B27" s="28" t="s">
        <v>22</v>
      </c>
      <c r="C27" s="29"/>
      <c r="D27" s="29"/>
      <c r="E27" s="29"/>
      <c r="F27" s="30"/>
      <c r="G27" s="21"/>
      <c r="H27" s="9">
        <v>0</v>
      </c>
      <c r="I27" s="10"/>
      <c r="J27" s="10"/>
      <c r="K27" s="7"/>
      <c r="L27" s="7"/>
    </row>
    <row r="28" spans="2:13" x14ac:dyDescent="0.25">
      <c r="B28" s="28" t="s">
        <v>32</v>
      </c>
      <c r="C28" s="29"/>
      <c r="D28" s="29"/>
      <c r="E28" s="29"/>
      <c r="F28" s="30"/>
      <c r="G28" s="21"/>
      <c r="H28" s="9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+4300+1000+6400+2250-6060+1800+1200+6700+950-40975.01+5650+543+1400-22054.68+3900+1550+4250+1000+3850+1200+4300+1300-1212+4550+1500-16188+4200+1500-1212+4600+1050-2424+2850+1700+9100+1050+6150+950-2243+1700+1500+5550+1400</f>
        <v>52472.74</v>
      </c>
      <c r="I28" s="10"/>
      <c r="J28" s="10"/>
      <c r="K28" s="7"/>
      <c r="L28" s="7"/>
    </row>
    <row r="29" spans="2:13" x14ac:dyDescent="0.25">
      <c r="B29" s="50" t="s">
        <v>23</v>
      </c>
      <c r="C29" s="51"/>
      <c r="D29" s="51"/>
      <c r="E29" s="51"/>
      <c r="F29" s="52"/>
      <c r="G29" s="20">
        <v>44293</v>
      </c>
      <c r="H29" s="3">
        <f>H30+H31+H32+H33+H34+H35</f>
        <v>238504.90999999995</v>
      </c>
      <c r="I29" s="10"/>
      <c r="J29" s="10"/>
      <c r="K29" s="7"/>
    </row>
    <row r="30" spans="2:13" x14ac:dyDescent="0.25">
      <c r="B30" s="28" t="s">
        <v>10</v>
      </c>
      <c r="C30" s="29"/>
      <c r="D30" s="29"/>
      <c r="E30" s="29"/>
      <c r="F30" s="30"/>
      <c r="G30" s="22"/>
      <c r="H30" s="11">
        <v>0</v>
      </c>
      <c r="I30" s="10"/>
      <c r="J30" s="10"/>
      <c r="K30" s="7"/>
    </row>
    <row r="31" spans="2:13" x14ac:dyDescent="0.25">
      <c r="B31" s="28" t="s">
        <v>13</v>
      </c>
      <c r="C31" s="29"/>
      <c r="D31" s="29"/>
      <c r="E31" s="29"/>
      <c r="F31" s="30"/>
      <c r="G31" s="22"/>
      <c r="H31" s="9">
        <f>135083.33+135083.33-149724.79+135083.33-147556.67-6551.11+135083.33</f>
        <v>236500.74999999994</v>
      </c>
      <c r="I31" s="15"/>
      <c r="J31" s="10"/>
      <c r="K31" s="7"/>
    </row>
    <row r="32" spans="2:13" x14ac:dyDescent="0.25">
      <c r="B32" s="28" t="s">
        <v>19</v>
      </c>
      <c r="C32" s="29"/>
      <c r="D32" s="29"/>
      <c r="E32" s="29"/>
      <c r="F32" s="30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8" t="s">
        <v>21</v>
      </c>
      <c r="C33" s="29"/>
      <c r="D33" s="29"/>
      <c r="E33" s="29"/>
      <c r="F33" s="30"/>
      <c r="G33" s="22"/>
      <c r="H33" s="9">
        <v>0</v>
      </c>
      <c r="I33" s="10"/>
      <c r="J33" s="10"/>
    </row>
    <row r="34" spans="2:12" x14ac:dyDescent="0.25">
      <c r="B34" s="28" t="s">
        <v>22</v>
      </c>
      <c r="C34" s="29"/>
      <c r="D34" s="29"/>
      <c r="E34" s="29"/>
      <c r="F34" s="30"/>
      <c r="G34" s="22"/>
      <c r="H34" s="9">
        <v>0</v>
      </c>
      <c r="I34" s="10"/>
      <c r="J34" s="10"/>
    </row>
    <row r="35" spans="2:12" x14ac:dyDescent="0.25">
      <c r="B35" s="28" t="s">
        <v>32</v>
      </c>
      <c r="C35" s="29"/>
      <c r="D35" s="29"/>
      <c r="E35" s="29"/>
      <c r="F35" s="30"/>
      <c r="G35" s="22"/>
      <c r="H35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</f>
        <v>2004.1599999999999</v>
      </c>
      <c r="I35" s="10"/>
      <c r="J35" s="10"/>
    </row>
    <row r="36" spans="2:12" x14ac:dyDescent="0.25">
      <c r="B36" s="31" t="s">
        <v>24</v>
      </c>
      <c r="C36" s="32"/>
      <c r="D36" s="32"/>
      <c r="E36" s="32"/>
      <c r="F36" s="33"/>
      <c r="G36" s="23">
        <v>44293</v>
      </c>
      <c r="H36" s="4">
        <f>SUM(H37:H48)</f>
        <v>2170304.34</v>
      </c>
      <c r="I36" s="10"/>
      <c r="J36" s="10"/>
    </row>
    <row r="37" spans="2:12" x14ac:dyDescent="0.25">
      <c r="B37" s="28" t="s">
        <v>10</v>
      </c>
      <c r="C37" s="29"/>
      <c r="D37" s="29"/>
      <c r="E37" s="29"/>
      <c r="F37" s="30"/>
      <c r="G37" s="21"/>
      <c r="H37" s="11">
        <v>0</v>
      </c>
      <c r="I37" s="10"/>
      <c r="J37" s="10"/>
    </row>
    <row r="38" spans="2:12" x14ac:dyDescent="0.25">
      <c r="B38" s="28" t="s">
        <v>11</v>
      </c>
      <c r="C38" s="29"/>
      <c r="D38" s="29"/>
      <c r="E38" s="29"/>
      <c r="F38" s="30"/>
      <c r="G38" s="21"/>
      <c r="H38" s="11">
        <v>0</v>
      </c>
      <c r="I38" s="10"/>
      <c r="J38" s="10"/>
    </row>
    <row r="39" spans="2:12" x14ac:dyDescent="0.25">
      <c r="B39" s="28" t="s">
        <v>12</v>
      </c>
      <c r="C39" s="29"/>
      <c r="D39" s="29"/>
      <c r="E39" s="29"/>
      <c r="F39" s="30"/>
      <c r="G39" s="21"/>
      <c r="H39" s="11">
        <v>0</v>
      </c>
      <c r="I39" s="10"/>
      <c r="J39" s="10"/>
    </row>
    <row r="40" spans="2:12" x14ac:dyDescent="0.25">
      <c r="B40" s="28" t="s">
        <v>13</v>
      </c>
      <c r="C40" s="29"/>
      <c r="D40" s="29"/>
      <c r="E40" s="29"/>
      <c r="F40" s="30"/>
      <c r="G40" s="21"/>
      <c r="H40" s="11">
        <f>652768.11+521544.38</f>
        <v>1174312.49</v>
      </c>
      <c r="I40" s="10"/>
      <c r="J40" s="10"/>
      <c r="L40" s="7"/>
    </row>
    <row r="41" spans="2:12" x14ac:dyDescent="0.25">
      <c r="B41" s="28" t="s">
        <v>14</v>
      </c>
      <c r="C41" s="29"/>
      <c r="D41" s="29"/>
      <c r="E41" s="29"/>
      <c r="F41" s="30"/>
      <c r="G41" s="21"/>
      <c r="H41" s="11">
        <v>0</v>
      </c>
      <c r="I41" s="10"/>
      <c r="J41" s="10"/>
      <c r="L41" s="7"/>
    </row>
    <row r="42" spans="2:12" x14ac:dyDescent="0.25">
      <c r="B42" s="28" t="s">
        <v>15</v>
      </c>
      <c r="C42" s="29"/>
      <c r="D42" s="29"/>
      <c r="E42" s="29"/>
      <c r="F42" s="30"/>
      <c r="G42" s="21"/>
      <c r="H42" s="9">
        <v>0</v>
      </c>
      <c r="I42" s="10"/>
      <c r="J42" s="10"/>
    </row>
    <row r="43" spans="2:12" x14ac:dyDescent="0.25">
      <c r="B43" s="28" t="s">
        <v>16</v>
      </c>
      <c r="C43" s="29"/>
      <c r="D43" s="29"/>
      <c r="E43" s="29"/>
      <c r="F43" s="30"/>
      <c r="G43" s="21"/>
      <c r="H43" s="9">
        <v>0</v>
      </c>
      <c r="I43" s="10"/>
      <c r="J43" s="10"/>
      <c r="L43" s="7"/>
    </row>
    <row r="44" spans="2:12" x14ac:dyDescent="0.25">
      <c r="B44" s="28" t="s">
        <v>17</v>
      </c>
      <c r="C44" s="29"/>
      <c r="D44" s="29"/>
      <c r="E44" s="29"/>
      <c r="F44" s="30"/>
      <c r="G44" s="21"/>
      <c r="H44" s="9">
        <f>4848+470798.33+439542+80803.52</f>
        <v>995991.85000000009</v>
      </c>
      <c r="I44" s="10"/>
      <c r="J44" s="10"/>
    </row>
    <row r="45" spans="2:12" x14ac:dyDescent="0.25">
      <c r="B45" s="28" t="s">
        <v>18</v>
      </c>
      <c r="C45" s="29"/>
      <c r="D45" s="29"/>
      <c r="E45" s="29"/>
      <c r="F45" s="30"/>
      <c r="G45" s="21"/>
      <c r="H45" s="9">
        <v>0</v>
      </c>
      <c r="I45" s="10"/>
      <c r="J45" s="10"/>
    </row>
    <row r="46" spans="2:12" x14ac:dyDescent="0.25">
      <c r="B46" s="28" t="s">
        <v>19</v>
      </c>
      <c r="C46" s="29"/>
      <c r="D46" s="29"/>
      <c r="E46" s="29"/>
      <c r="F46" s="30"/>
      <c r="G46" s="21"/>
      <c r="H46" s="9">
        <v>0</v>
      </c>
      <c r="I46" s="10"/>
      <c r="J46" s="10"/>
    </row>
    <row r="47" spans="2:12" x14ac:dyDescent="0.25">
      <c r="B47" s="28" t="s">
        <v>21</v>
      </c>
      <c r="C47" s="29"/>
      <c r="D47" s="29"/>
      <c r="E47" s="29"/>
      <c r="F47" s="30"/>
      <c r="G47" s="21"/>
      <c r="H47" s="9">
        <v>0</v>
      </c>
      <c r="I47" s="10"/>
      <c r="J47" s="10"/>
    </row>
    <row r="48" spans="2:12" x14ac:dyDescent="0.25">
      <c r="B48" s="28" t="s">
        <v>22</v>
      </c>
      <c r="C48" s="29"/>
      <c r="D48" s="29"/>
      <c r="E48" s="29"/>
      <c r="F48" s="30"/>
      <c r="G48" s="21"/>
      <c r="H48" s="9">
        <v>0</v>
      </c>
      <c r="I48" s="10"/>
      <c r="J48" s="10"/>
      <c r="K48" s="7"/>
    </row>
    <row r="49" spans="2:12" x14ac:dyDescent="0.25">
      <c r="B49" s="28" t="s">
        <v>25</v>
      </c>
      <c r="C49" s="29"/>
      <c r="D49" s="29"/>
      <c r="E49" s="29"/>
      <c r="F49" s="30"/>
      <c r="G49" s="21"/>
      <c r="H49" s="9">
        <v>0</v>
      </c>
      <c r="I49" s="10"/>
      <c r="J49" s="10"/>
      <c r="K49" s="7"/>
    </row>
    <row r="50" spans="2:12" x14ac:dyDescent="0.25">
      <c r="B50" s="31" t="s">
        <v>26</v>
      </c>
      <c r="C50" s="32"/>
      <c r="D50" s="32"/>
      <c r="E50" s="32"/>
      <c r="F50" s="33"/>
      <c r="G50" s="23">
        <v>44293</v>
      </c>
      <c r="H50" s="4">
        <f>SUM(H51:H55)</f>
        <v>151828.88</v>
      </c>
      <c r="I50" s="10"/>
      <c r="J50" s="10"/>
    </row>
    <row r="51" spans="2:12" x14ac:dyDescent="0.25">
      <c r="B51" s="28" t="s">
        <v>10</v>
      </c>
      <c r="C51" s="29"/>
      <c r="D51" s="29"/>
      <c r="E51" s="29"/>
      <c r="F51" s="30"/>
      <c r="G51" s="22"/>
      <c r="H51" s="11">
        <v>0</v>
      </c>
      <c r="I51" s="10"/>
      <c r="J51" s="10"/>
    </row>
    <row r="52" spans="2:12" x14ac:dyDescent="0.25">
      <c r="B52" s="28" t="s">
        <v>13</v>
      </c>
      <c r="C52" s="29"/>
      <c r="D52" s="29"/>
      <c r="E52" s="29"/>
      <c r="F52" s="30"/>
      <c r="G52" s="22"/>
      <c r="H52" s="11">
        <f>90230.14+61598.74</f>
        <v>151828.88</v>
      </c>
      <c r="I52" s="10"/>
      <c r="J52" s="10"/>
    </row>
    <row r="53" spans="2:12" x14ac:dyDescent="0.25">
      <c r="B53" s="28" t="s">
        <v>19</v>
      </c>
      <c r="C53" s="29"/>
      <c r="D53" s="29"/>
      <c r="E53" s="29"/>
      <c r="F53" s="30"/>
      <c r="G53" s="22"/>
      <c r="H53" s="9">
        <v>0</v>
      </c>
      <c r="I53" s="10"/>
      <c r="J53" s="10"/>
    </row>
    <row r="54" spans="2:12" x14ac:dyDescent="0.25">
      <c r="B54" s="28" t="s">
        <v>21</v>
      </c>
      <c r="C54" s="29"/>
      <c r="D54" s="29"/>
      <c r="E54" s="29"/>
      <c r="F54" s="30"/>
      <c r="G54" s="22"/>
      <c r="H54" s="2">
        <v>0</v>
      </c>
      <c r="I54" s="10"/>
      <c r="J54" s="10"/>
      <c r="K54" s="7"/>
    </row>
    <row r="55" spans="2:12" x14ac:dyDescent="0.25">
      <c r="B55" s="28" t="s">
        <v>22</v>
      </c>
      <c r="C55" s="29"/>
      <c r="D55" s="29"/>
      <c r="E55" s="29"/>
      <c r="F55" s="30"/>
      <c r="G55" s="22"/>
      <c r="H55" s="9">
        <v>0</v>
      </c>
      <c r="I55" s="10"/>
      <c r="J55" s="10"/>
    </row>
    <row r="56" spans="2:12" x14ac:dyDescent="0.25">
      <c r="B56" s="37" t="s">
        <v>27</v>
      </c>
      <c r="C56" s="38"/>
      <c r="D56" s="38"/>
      <c r="E56" s="38"/>
      <c r="F56" s="39"/>
      <c r="G56" s="24">
        <v>44293</v>
      </c>
      <c r="H56" s="5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+0.08+627952.45+22619.46+2031.92+10068.77+100000+1816.64-762672.6+170536.61+533097.78+268076.01+443238.38+5217.78+10412.02-15630+50.15+10412+20622-927010.69+0.14-350485+20000+15118.23+1950.79+100000+70000-0.32-17069.02-253076.59+186604.36-254087.66+459294.4+263388.85+221619.15-944301.71+1104960.39+23067.79+2022.02+4949.8-1134679.99+200000+31034-74800+5217.78</f>
        <v>206322.42999999991</v>
      </c>
      <c r="I56" s="10"/>
      <c r="L56" s="7"/>
    </row>
    <row r="57" spans="2:12" x14ac:dyDescent="0.25">
      <c r="B57" s="28" t="s">
        <v>28</v>
      </c>
      <c r="C57" s="29"/>
      <c r="D57" s="29"/>
      <c r="E57" s="29"/>
      <c r="F57" s="30"/>
      <c r="G57" s="22"/>
      <c r="H57" s="2">
        <f>5217.78+88627.35</f>
        <v>93845.13</v>
      </c>
      <c r="I57" s="10"/>
      <c r="J57" s="10"/>
    </row>
    <row r="58" spans="2:12" x14ac:dyDescent="0.25">
      <c r="B58" s="34" t="s">
        <v>29</v>
      </c>
      <c r="C58" s="35"/>
      <c r="D58" s="35"/>
      <c r="E58" s="35"/>
      <c r="F58" s="36"/>
      <c r="G58" s="22"/>
      <c r="H58" s="6">
        <f>H14+H29-H36-H50+H56-H57</f>
        <v>1102449.79</v>
      </c>
      <c r="I58" s="10"/>
      <c r="J58" s="10"/>
      <c r="K58" s="7"/>
    </row>
    <row r="59" spans="2:12" x14ac:dyDescent="0.25">
      <c r="B59" s="16"/>
      <c r="C59" s="16"/>
      <c r="D59" s="16"/>
      <c r="E59" s="16"/>
      <c r="F59" s="16"/>
      <c r="G59" s="8"/>
      <c r="H59" s="12"/>
      <c r="I59" s="10"/>
      <c r="J59" s="10"/>
      <c r="K59" s="7"/>
    </row>
    <row r="60" spans="2:12" ht="15.75" x14ac:dyDescent="0.25">
      <c r="B60" s="13" t="s">
        <v>33</v>
      </c>
      <c r="C60" s="16"/>
      <c r="D60" s="16"/>
      <c r="E60" s="16"/>
      <c r="F60" s="16"/>
      <c r="G60" s="8"/>
      <c r="H60" s="12"/>
      <c r="I60" s="10"/>
      <c r="J60" s="10"/>
      <c r="K60" s="7"/>
    </row>
    <row r="62" spans="2:12" x14ac:dyDescent="0.25">
      <c r="B62" s="54" t="s">
        <v>34</v>
      </c>
      <c r="C62" s="27">
        <v>8000</v>
      </c>
      <c r="D62" s="53" t="s">
        <v>60</v>
      </c>
    </row>
    <row r="63" spans="2:12" x14ac:dyDescent="0.25">
      <c r="B63" s="54" t="s">
        <v>34</v>
      </c>
      <c r="C63" s="27">
        <v>7000</v>
      </c>
      <c r="D63" s="53" t="s">
        <v>61</v>
      </c>
    </row>
    <row r="64" spans="2:12" x14ac:dyDescent="0.25">
      <c r="B64" s="54" t="s">
        <v>35</v>
      </c>
      <c r="C64" s="27">
        <v>4090</v>
      </c>
      <c r="D64" s="53" t="s">
        <v>62</v>
      </c>
    </row>
    <row r="65" spans="2:4" x14ac:dyDescent="0.25">
      <c r="B65" s="54" t="s">
        <v>36</v>
      </c>
      <c r="C65" s="27">
        <v>3800</v>
      </c>
      <c r="D65" s="53" t="s">
        <v>63</v>
      </c>
    </row>
    <row r="66" spans="2:4" x14ac:dyDescent="0.25">
      <c r="B66" s="54" t="s">
        <v>37</v>
      </c>
      <c r="C66" s="27">
        <v>17400</v>
      </c>
      <c r="D66" s="53" t="s">
        <v>64</v>
      </c>
    </row>
    <row r="67" spans="2:4" x14ac:dyDescent="0.25">
      <c r="B67" s="54" t="s">
        <v>38</v>
      </c>
      <c r="C67" s="27">
        <v>4800</v>
      </c>
      <c r="D67" s="53" t="s">
        <v>65</v>
      </c>
    </row>
    <row r="68" spans="2:4" x14ac:dyDescent="0.25">
      <c r="B68" s="54" t="s">
        <v>39</v>
      </c>
      <c r="C68" s="27">
        <v>2832.5</v>
      </c>
      <c r="D68" s="53" t="s">
        <v>66</v>
      </c>
    </row>
    <row r="69" spans="2:4" x14ac:dyDescent="0.25">
      <c r="B69" s="54" t="s">
        <v>39</v>
      </c>
      <c r="C69" s="27">
        <v>29022.23</v>
      </c>
      <c r="D69" s="53" t="s">
        <v>67</v>
      </c>
    </row>
    <row r="70" spans="2:4" x14ac:dyDescent="0.25">
      <c r="B70" s="54" t="s">
        <v>40</v>
      </c>
      <c r="C70" s="27">
        <v>44902.55</v>
      </c>
      <c r="D70" s="53" t="s">
        <v>68</v>
      </c>
    </row>
    <row r="71" spans="2:4" x14ac:dyDescent="0.25">
      <c r="B71" s="54" t="s">
        <v>40</v>
      </c>
      <c r="C71" s="27">
        <v>5097.45</v>
      </c>
      <c r="D71" s="53" t="s">
        <v>69</v>
      </c>
    </row>
    <row r="72" spans="2:4" x14ac:dyDescent="0.25">
      <c r="B72" s="54" t="s">
        <v>41</v>
      </c>
      <c r="C72" s="27">
        <v>50000</v>
      </c>
      <c r="D72" s="53" t="s">
        <v>70</v>
      </c>
    </row>
    <row r="73" spans="2:4" x14ac:dyDescent="0.25">
      <c r="B73" s="54" t="s">
        <v>42</v>
      </c>
      <c r="C73" s="27">
        <v>46000</v>
      </c>
      <c r="D73" s="53" t="s">
        <v>71</v>
      </c>
    </row>
    <row r="74" spans="2:4" x14ac:dyDescent="0.25">
      <c r="B74" s="54" t="s">
        <v>42</v>
      </c>
      <c r="C74" s="27">
        <v>77500</v>
      </c>
      <c r="D74" s="53" t="s">
        <v>72</v>
      </c>
    </row>
    <row r="75" spans="2:4" x14ac:dyDescent="0.25">
      <c r="B75" s="54" t="s">
        <v>43</v>
      </c>
      <c r="C75" s="27">
        <v>4960</v>
      </c>
      <c r="D75" s="53" t="s">
        <v>73</v>
      </c>
    </row>
    <row r="76" spans="2:4" x14ac:dyDescent="0.25">
      <c r="B76" s="54" t="s">
        <v>43</v>
      </c>
      <c r="C76" s="27">
        <v>4040</v>
      </c>
      <c r="D76" s="53" t="s">
        <v>74</v>
      </c>
    </row>
    <row r="77" spans="2:4" x14ac:dyDescent="0.25">
      <c r="B77" s="54" t="s">
        <v>44</v>
      </c>
      <c r="C77" s="27">
        <v>2400</v>
      </c>
      <c r="D77" s="53" t="s">
        <v>75</v>
      </c>
    </row>
    <row r="78" spans="2:4" x14ac:dyDescent="0.25">
      <c r="B78" s="54" t="s">
        <v>45</v>
      </c>
      <c r="C78" s="27">
        <v>2880</v>
      </c>
      <c r="D78" s="53" t="s">
        <v>76</v>
      </c>
    </row>
    <row r="79" spans="2:4" x14ac:dyDescent="0.25">
      <c r="B79" s="54" t="s">
        <v>46</v>
      </c>
      <c r="C79" s="27">
        <v>13320</v>
      </c>
      <c r="D79" s="53" t="s">
        <v>77</v>
      </c>
    </row>
    <row r="80" spans="2:4" x14ac:dyDescent="0.25">
      <c r="B80" s="54" t="s">
        <v>46</v>
      </c>
      <c r="C80" s="27">
        <v>13890</v>
      </c>
      <c r="D80" s="53" t="s">
        <v>78</v>
      </c>
    </row>
    <row r="81" spans="2:4" x14ac:dyDescent="0.25">
      <c r="B81" s="54" t="s">
        <v>46</v>
      </c>
      <c r="C81" s="27">
        <v>14920</v>
      </c>
      <c r="D81" s="53" t="s">
        <v>79</v>
      </c>
    </row>
    <row r="82" spans="2:4" x14ac:dyDescent="0.25">
      <c r="B82" s="54" t="s">
        <v>47</v>
      </c>
      <c r="C82" s="27">
        <v>5660</v>
      </c>
      <c r="D82" s="53" t="s">
        <v>80</v>
      </c>
    </row>
    <row r="83" spans="2:4" x14ac:dyDescent="0.25">
      <c r="B83" s="54" t="s">
        <v>47</v>
      </c>
      <c r="C83" s="27">
        <v>34260</v>
      </c>
      <c r="D83" s="53" t="s">
        <v>81</v>
      </c>
    </row>
    <row r="84" spans="2:4" x14ac:dyDescent="0.25">
      <c r="B84" s="54" t="s">
        <v>47</v>
      </c>
      <c r="C84" s="27">
        <v>22800</v>
      </c>
      <c r="D84" s="53" t="s">
        <v>82</v>
      </c>
    </row>
    <row r="85" spans="2:4" x14ac:dyDescent="0.25">
      <c r="B85" s="54" t="s">
        <v>47</v>
      </c>
      <c r="C85" s="27">
        <v>49653.599999999999</v>
      </c>
      <c r="D85" s="53" t="s">
        <v>83</v>
      </c>
    </row>
    <row r="86" spans="2:4" x14ac:dyDescent="0.25">
      <c r="B86" s="54" t="s">
        <v>48</v>
      </c>
      <c r="C86" s="27">
        <v>1570</v>
      </c>
      <c r="D86" s="53" t="s">
        <v>84</v>
      </c>
    </row>
    <row r="87" spans="2:4" x14ac:dyDescent="0.25">
      <c r="B87" s="54" t="s">
        <v>49</v>
      </c>
      <c r="C87" s="27">
        <v>14400</v>
      </c>
      <c r="D87" s="53" t="s">
        <v>85</v>
      </c>
    </row>
    <row r="88" spans="2:4" x14ac:dyDescent="0.25">
      <c r="B88" s="54" t="s">
        <v>34</v>
      </c>
      <c r="C88" s="27">
        <v>19000</v>
      </c>
      <c r="D88" s="53" t="s">
        <v>86</v>
      </c>
    </row>
    <row r="89" spans="2:4" x14ac:dyDescent="0.25">
      <c r="B89" s="54" t="s">
        <v>34</v>
      </c>
      <c r="C89" s="27">
        <v>11000</v>
      </c>
      <c r="D89" s="53" t="s">
        <v>87</v>
      </c>
    </row>
    <row r="90" spans="2:4" x14ac:dyDescent="0.25">
      <c r="B90" s="54" t="s">
        <v>34</v>
      </c>
      <c r="C90" s="27">
        <v>12500</v>
      </c>
      <c r="D90" s="53" t="s">
        <v>88</v>
      </c>
    </row>
    <row r="91" spans="2:4" x14ac:dyDescent="0.25">
      <c r="B91" s="54" t="s">
        <v>34</v>
      </c>
      <c r="C91" s="27">
        <v>9000</v>
      </c>
      <c r="D91" s="53" t="s">
        <v>89</v>
      </c>
    </row>
    <row r="92" spans="2:4" x14ac:dyDescent="0.25">
      <c r="B92" s="54" t="s">
        <v>34</v>
      </c>
      <c r="C92" s="27">
        <v>13000</v>
      </c>
      <c r="D92" s="53" t="s">
        <v>90</v>
      </c>
    </row>
    <row r="93" spans="2:4" x14ac:dyDescent="0.25">
      <c r="B93" s="54" t="s">
        <v>34</v>
      </c>
      <c r="C93" s="27">
        <v>6000</v>
      </c>
      <c r="D93" s="53" t="s">
        <v>91</v>
      </c>
    </row>
    <row r="94" spans="2:4" x14ac:dyDescent="0.25">
      <c r="B94" s="54" t="s">
        <v>50</v>
      </c>
      <c r="C94" s="27">
        <v>7248</v>
      </c>
      <c r="D94" s="53" t="s">
        <v>92</v>
      </c>
    </row>
    <row r="95" spans="2:4" x14ac:dyDescent="0.25">
      <c r="B95" s="54" t="s">
        <v>51</v>
      </c>
      <c r="C95" s="27">
        <v>66294</v>
      </c>
      <c r="D95" s="53" t="s">
        <v>93</v>
      </c>
    </row>
    <row r="96" spans="2:4" x14ac:dyDescent="0.25">
      <c r="B96" s="54" t="s">
        <v>52</v>
      </c>
      <c r="C96" s="27">
        <v>11800</v>
      </c>
      <c r="D96" s="53" t="s">
        <v>94</v>
      </c>
    </row>
    <row r="97" spans="2:4" x14ac:dyDescent="0.25">
      <c r="B97" s="54" t="s">
        <v>52</v>
      </c>
      <c r="C97" s="27">
        <v>1200</v>
      </c>
      <c r="D97" s="53" t="s">
        <v>95</v>
      </c>
    </row>
    <row r="98" spans="2:4" x14ac:dyDescent="0.25">
      <c r="B98" s="54" t="s">
        <v>52</v>
      </c>
      <c r="C98" s="27">
        <v>3400</v>
      </c>
      <c r="D98" s="53" t="s">
        <v>95</v>
      </c>
    </row>
    <row r="99" spans="2:4" x14ac:dyDescent="0.25">
      <c r="B99" s="54" t="s">
        <v>52</v>
      </c>
      <c r="C99" s="27">
        <v>1200</v>
      </c>
      <c r="D99" s="53" t="s">
        <v>96</v>
      </c>
    </row>
    <row r="100" spans="2:4" x14ac:dyDescent="0.25">
      <c r="B100" s="54" t="s">
        <v>53</v>
      </c>
      <c r="C100" s="27">
        <v>75600</v>
      </c>
      <c r="D100" s="53" t="s">
        <v>97</v>
      </c>
    </row>
    <row r="101" spans="2:4" x14ac:dyDescent="0.25">
      <c r="B101" s="54" t="s">
        <v>53</v>
      </c>
      <c r="C101" s="27">
        <v>30000</v>
      </c>
      <c r="D101" s="53" t="s">
        <v>98</v>
      </c>
    </row>
    <row r="102" spans="2:4" x14ac:dyDescent="0.25">
      <c r="B102" s="54" t="s">
        <v>53</v>
      </c>
      <c r="C102" s="27">
        <v>48000</v>
      </c>
      <c r="D102" s="53" t="s">
        <v>99</v>
      </c>
    </row>
    <row r="103" spans="2:4" x14ac:dyDescent="0.25">
      <c r="B103" s="54" t="s">
        <v>54</v>
      </c>
      <c r="C103" s="27">
        <v>51600</v>
      </c>
      <c r="D103" s="53" t="s">
        <v>100</v>
      </c>
    </row>
    <row r="104" spans="2:4" x14ac:dyDescent="0.25">
      <c r="B104" s="54" t="s">
        <v>55</v>
      </c>
      <c r="C104" s="27">
        <v>1200</v>
      </c>
      <c r="D104" s="53" t="s">
        <v>101</v>
      </c>
    </row>
    <row r="105" spans="2:4" x14ac:dyDescent="0.25">
      <c r="B105" s="54" t="s">
        <v>56</v>
      </c>
      <c r="C105" s="27">
        <v>7100</v>
      </c>
      <c r="D105" s="53" t="s">
        <v>102</v>
      </c>
    </row>
    <row r="106" spans="2:4" x14ac:dyDescent="0.25">
      <c r="B106" s="54" t="s">
        <v>57</v>
      </c>
      <c r="C106" s="27">
        <v>50000</v>
      </c>
      <c r="D106" s="53" t="s">
        <v>103</v>
      </c>
    </row>
    <row r="107" spans="2:4" x14ac:dyDescent="0.25">
      <c r="B107" s="26" t="s">
        <v>30</v>
      </c>
      <c r="C107" s="25">
        <f>SUM(C62:C106)</f>
        <v>910340.33</v>
      </c>
      <c r="D107" s="53"/>
    </row>
    <row r="108" spans="2:4" x14ac:dyDescent="0.25">
      <c r="B108" s="55" t="s">
        <v>58</v>
      </c>
      <c r="C108" s="56">
        <v>18988.439999999999</v>
      </c>
      <c r="D108" s="57" t="s">
        <v>104</v>
      </c>
    </row>
    <row r="109" spans="2:4" x14ac:dyDescent="0.25">
      <c r="B109" s="55" t="s">
        <v>58</v>
      </c>
      <c r="C109" s="56">
        <v>2591.5700000000002</v>
      </c>
      <c r="D109" s="57" t="s">
        <v>105</v>
      </c>
    </row>
    <row r="110" spans="2:4" x14ac:dyDescent="0.25">
      <c r="B110" s="55" t="s">
        <v>58</v>
      </c>
      <c r="C110" s="56">
        <v>2135.41</v>
      </c>
      <c r="D110" s="57" t="s">
        <v>106</v>
      </c>
    </row>
    <row r="111" spans="2:4" x14ac:dyDescent="0.25">
      <c r="B111" s="55" t="s">
        <v>58</v>
      </c>
      <c r="C111" s="56">
        <v>6394.59</v>
      </c>
      <c r="D111" s="57" t="s">
        <v>107</v>
      </c>
    </row>
    <row r="112" spans="2:4" x14ac:dyDescent="0.25">
      <c r="B112" s="55" t="s">
        <v>58</v>
      </c>
      <c r="C112" s="56">
        <v>20891.88</v>
      </c>
      <c r="D112" s="57" t="s">
        <v>108</v>
      </c>
    </row>
    <row r="113" spans="2:4" x14ac:dyDescent="0.25">
      <c r="B113" s="55" t="s">
        <v>59</v>
      </c>
      <c r="C113" s="56">
        <v>16780.830000000002</v>
      </c>
      <c r="D113" s="57" t="s">
        <v>109</v>
      </c>
    </row>
    <row r="114" spans="2:4" x14ac:dyDescent="0.25">
      <c r="B114" s="55" t="s">
        <v>59</v>
      </c>
      <c r="C114" s="56">
        <v>13020.8</v>
      </c>
      <c r="D114" s="57" t="s">
        <v>110</v>
      </c>
    </row>
    <row r="115" spans="2:4" x14ac:dyDescent="0.25">
      <c r="B115" s="58" t="s">
        <v>111</v>
      </c>
      <c r="C115" s="25">
        <f>SUM(C108:C114)</f>
        <v>80803.520000000004</v>
      </c>
      <c r="D115" s="53"/>
    </row>
  </sheetData>
  <mergeCells count="54"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7:F47"/>
    <mergeCell ref="B48:F48"/>
    <mergeCell ref="B51:F51"/>
    <mergeCell ref="B37:F37"/>
    <mergeCell ref="B46:F46"/>
    <mergeCell ref="B45:F45"/>
    <mergeCell ref="B41:F41"/>
    <mergeCell ref="B49:F49"/>
    <mergeCell ref="B58:F58"/>
    <mergeCell ref="B50:F50"/>
    <mergeCell ref="B56:F56"/>
    <mergeCell ref="B53:F53"/>
    <mergeCell ref="B54:F54"/>
    <mergeCell ref="B55:F55"/>
    <mergeCell ref="B57:F57"/>
    <mergeCell ref="B52:F52"/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2021-04-08T13:01:04Z</dcterms:modified>
  <cp:category/>
  <cp:contentStatus/>
</cp:coreProperties>
</file>